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<sst xmlns="http://schemas.openxmlformats.org/spreadsheetml/2006/main" count="191" uniqueCount="94">
  <si>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</si>
  <si>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</si>
  <si>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</si>
  <si>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</si>
  <si>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</si>
  <si>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</si>
  <si>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</si>
  <si>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</si>
  <si>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</si>
  <si>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</si>
  <si>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</si>
  <si>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</si>
  <si>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</si>
  <si>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</si>
  <si>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</si>
  <si>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</si>
  <si>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</si>
  <si>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</si>
  <si>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</si>
  <si>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</si>
  <si>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</si>
  <si>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</si>
  <si>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</si>
  <si>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</si>
  <si>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</si>
  <si>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</si>
  <si>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</si>
  <si>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</si>
  <si>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</si>
  <si>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</si>
  <si>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</si>
  <si>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</si>
  <si>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</si>
  <si>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</si>
  <si>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</si>
  <si>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</si>
  <si>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</si>
  <si>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</si>
  <si>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</si>
  <si>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</si>
  <si>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</si>
  <si>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</si>
  <si>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</si>
  <si>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</si>
  <si>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</si>
  <si>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</si>
  <si>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</si>
  <si>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</si>
  <si>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</si>
  <si>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</si>
  <si>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</si>
  <si>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</si>
  <si>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</si>
  <si>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</si>
  <si>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</si>
  <si>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</si>
  <si>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</si>
  <si>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</si>
  <si>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</si>
  <si>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</si>
  <si>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</si>
  <si>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</si>
  <si>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</si>
  <si>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</si>
  <si>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</si>
  <si>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</si>
  <si>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</si>
  <si>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</si>
  <si>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</si>
  <si>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</si>
  <si>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</si>
  <si>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</si>
  <si>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</si>
  <si>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</si>
  <si>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</si>
  <si>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</si>
  <si>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</si>
  <si>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</si>
  <si>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</si>
  <si>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01.03.2018р. :</t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</si>
  <si>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</si>
  <si>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</si>
  <si>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</si>
  <si>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</si>
  <si>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</si>
  <si>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</si>
  <si>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</si>
  <si>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план на січень-квітень 2018р.</t>
  </si>
  <si>
    <t>Фактичні надходження (квітень)</t>
  </si>
  <si>
    <t>факт  на 12.04.17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</si>
  <si>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</si>
  <si>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</si>
  <si>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01.05.2018р.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</si>
  <si>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01.05.2018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</si>
</sst>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2.8"/>
      <color indexed="8"/>
      <name val="Times New Roman"/>
      <family val="1"/>
    </font>
    <font>
      <sz val="4.3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5.3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24224535"/>
        <c:axId val="16694224"/>
      </c:lineChart>
      <c:catAx>
        <c:axId val="242245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94224"/>
        <c:crosses val="autoZero"/>
        <c:auto val="0"/>
        <c:lblOffset val="100"/>
        <c:tickLblSkip val="1"/>
        <c:noMultiLvlLbl val="0"/>
      </c:catAx>
      <c:valAx>
        <c:axId val="1669422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22453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16030289"/>
        <c:axId val="10054874"/>
      </c:lineChart>
      <c:catAx>
        <c:axId val="160302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54874"/>
        <c:crosses val="autoZero"/>
        <c:auto val="0"/>
        <c:lblOffset val="100"/>
        <c:tickLblSkip val="1"/>
        <c:noMultiLvlLbl val="0"/>
      </c:catAx>
      <c:valAx>
        <c:axId val="1005487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03028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23385003"/>
        <c:axId val="9138436"/>
      </c:lineChart>
      <c:catAx>
        <c:axId val="233850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38436"/>
        <c:crosses val="autoZero"/>
        <c:auto val="0"/>
        <c:lblOffset val="100"/>
        <c:tickLblSkip val="1"/>
        <c:noMultiLvlLbl val="0"/>
      </c:catAx>
      <c:valAx>
        <c:axId val="913843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38500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5137061"/>
        <c:axId val="2015822"/>
      </c:lineChart>
      <c:catAx>
        <c:axId val="151370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5822"/>
        <c:crosses val="autoZero"/>
        <c:auto val="0"/>
        <c:lblOffset val="100"/>
        <c:tickLblSkip val="1"/>
        <c:noMultiLvlLbl val="0"/>
      </c:catAx>
      <c:valAx>
        <c:axId val="201582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13706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01.05.2018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січень-квітень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8142399"/>
        <c:axId val="29063864"/>
      </c:bar3DChart>
      <c:catAx>
        <c:axId val="1814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63864"/>
        <c:crosses val="autoZero"/>
        <c:auto val="1"/>
        <c:lblOffset val="100"/>
        <c:tickLblSkip val="1"/>
        <c:noMultiLvlLbl val="0"/>
      </c:catAx>
      <c:valAx>
        <c:axId val="29063864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42399"/>
        <c:crossesAt val="1"/>
        <c:crossBetween val="between"/>
        <c:dispUnits/>
        <c:majorUnit val="3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квітень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0248185"/>
        <c:axId val="5362754"/>
      </c:bar3DChart>
      <c:catAx>
        <c:axId val="6024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62754"/>
        <c:crosses val="autoZero"/>
        <c:auto val="1"/>
        <c:lblOffset val="100"/>
        <c:tickLblSkip val="1"/>
        <c:noMultiLvlLbl val="0"/>
      </c:catAx>
      <c:valAx>
        <c:axId val="5362754"/>
        <c:scaling>
          <c:orientation val="minMax"/>
          <c:max val="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48185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квітень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01.05.2018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117 030,8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514843,4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січень-квітень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+ 19 191,8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січень-квітень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489 226,4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+ 25 617,1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3" t="s">
        <v>65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  <c r="Q1" s="1"/>
      <c r="R1" s="136" t="s">
        <v>66</v>
      </c>
      <c r="S1" s="137"/>
      <c r="T1" s="137"/>
      <c r="U1" s="137"/>
      <c r="V1" s="137"/>
      <c r="W1" s="138"/>
    </row>
    <row r="2" spans="1:23" ht="15" thickBot="1">
      <c r="A2" s="139" t="s">
        <v>70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  <c r="Q2" s="1"/>
      <c r="R2" s="142" t="s">
        <v>71</v>
      </c>
      <c r="S2" s="143"/>
      <c r="T2" s="143"/>
      <c r="U2" s="143"/>
      <c r="V2" s="143"/>
      <c r="W2" s="14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5" t="s">
        <v>47</v>
      </c>
      <c r="V3" s="146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7">
        <v>0</v>
      </c>
      <c r="V4" s="148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10">
        <v>1</v>
      </c>
      <c r="V5" s="111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1">
        <v>0</v>
      </c>
      <c r="V6" s="132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1">
        <v>0</v>
      </c>
      <c r="V7" s="132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10">
        <v>0</v>
      </c>
      <c r="V8" s="111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10">
        <v>0</v>
      </c>
      <c r="V9" s="111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10">
        <v>0</v>
      </c>
      <c r="V10" s="111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10">
        <v>0</v>
      </c>
      <c r="V11" s="111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10">
        <v>0</v>
      </c>
      <c r="V12" s="111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10">
        <v>0</v>
      </c>
      <c r="V13" s="111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10">
        <v>0</v>
      </c>
      <c r="V14" s="111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10">
        <v>0</v>
      </c>
      <c r="V15" s="111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10">
        <v>0</v>
      </c>
      <c r="V16" s="111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10">
        <v>0</v>
      </c>
      <c r="V17" s="111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10">
        <v>0</v>
      </c>
      <c r="V18" s="111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10">
        <v>0</v>
      </c>
      <c r="V19" s="111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10">
        <v>0</v>
      </c>
      <c r="V20" s="111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10">
        <v>0</v>
      </c>
      <c r="V21" s="111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10">
        <v>0</v>
      </c>
      <c r="V22" s="111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25">
        <v>0</v>
      </c>
      <c r="V23" s="12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27">
        <f>SUM(U4:U23)</f>
        <v>1</v>
      </c>
      <c r="V24" s="12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5" t="s">
        <v>33</v>
      </c>
      <c r="S27" s="115"/>
      <c r="T27" s="115"/>
      <c r="U27" s="11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7">
        <v>43132</v>
      </c>
      <c r="S29" s="130">
        <f>14560.55/1000</f>
        <v>14.56055</v>
      </c>
      <c r="T29" s="130"/>
      <c r="U29" s="13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/>
      <c r="S30" s="130"/>
      <c r="T30" s="130"/>
      <c r="U30" s="13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2" t="s">
        <v>45</v>
      </c>
      <c r="T32" s="11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4" t="s">
        <v>40</v>
      </c>
      <c r="T33" s="11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5" t="s">
        <v>30</v>
      </c>
      <c r="S37" s="115"/>
      <c r="T37" s="115"/>
      <c r="U37" s="115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31</v>
      </c>
      <c r="S38" s="116"/>
      <c r="T38" s="116"/>
      <c r="U38" s="11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>
        <v>43132</v>
      </c>
      <c r="S39" s="119">
        <f>4362046.31/1000</f>
        <v>4362.04631</v>
      </c>
      <c r="T39" s="120"/>
      <c r="U39" s="12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/>
      <c r="S40" s="122"/>
      <c r="T40" s="123"/>
      <c r="U40" s="12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  <c r="Q1" s="1"/>
      <c r="R1" s="136" t="s">
        <v>73</v>
      </c>
      <c r="S1" s="137"/>
      <c r="T1" s="137"/>
      <c r="U1" s="137"/>
      <c r="V1" s="137"/>
      <c r="W1" s="138"/>
    </row>
    <row r="2" spans="1:23" ht="15" thickBot="1">
      <c r="A2" s="139" t="s">
        <v>77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  <c r="Q2" s="1"/>
      <c r="R2" s="142" t="s">
        <v>78</v>
      </c>
      <c r="S2" s="143"/>
      <c r="T2" s="143"/>
      <c r="U2" s="143"/>
      <c r="V2" s="143"/>
      <c r="W2" s="14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5" t="s">
        <v>47</v>
      </c>
      <c r="V3" s="146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7">
        <v>0</v>
      </c>
      <c r="V4" s="148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10">
        <v>0</v>
      </c>
      <c r="V5" s="111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1">
        <v>0</v>
      </c>
      <c r="V6" s="132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1">
        <v>0</v>
      </c>
      <c r="V7" s="132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10">
        <v>0</v>
      </c>
      <c r="V8" s="111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10">
        <v>0</v>
      </c>
      <c r="V9" s="111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10">
        <v>1</v>
      </c>
      <c r="V10" s="111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10">
        <v>0</v>
      </c>
      <c r="V11" s="111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10">
        <v>0</v>
      </c>
      <c r="V12" s="111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10">
        <v>0</v>
      </c>
      <c r="V13" s="111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10">
        <v>0</v>
      </c>
      <c r="V14" s="111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10">
        <v>0</v>
      </c>
      <c r="V15" s="111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10">
        <v>0</v>
      </c>
      <c r="V16" s="111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10">
        <v>0</v>
      </c>
      <c r="V17" s="111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10">
        <v>0</v>
      </c>
      <c r="V18" s="111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10">
        <v>0</v>
      </c>
      <c r="V19" s="111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10">
        <v>0</v>
      </c>
      <c r="V20" s="111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10">
        <v>0</v>
      </c>
      <c r="V21" s="111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10">
        <v>0</v>
      </c>
      <c r="V22" s="111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25">
        <v>0</v>
      </c>
      <c r="V23" s="12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27">
        <f>SUM(U4:U23)</f>
        <v>1</v>
      </c>
      <c r="V24" s="12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5" t="s">
        <v>33</v>
      </c>
      <c r="S27" s="115"/>
      <c r="T27" s="115"/>
      <c r="U27" s="11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7">
        <v>43160</v>
      </c>
      <c r="S29" s="130">
        <v>144.8304</v>
      </c>
      <c r="T29" s="130"/>
      <c r="U29" s="13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/>
      <c r="S30" s="130"/>
      <c r="T30" s="130"/>
      <c r="U30" s="13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2" t="s">
        <v>45</v>
      </c>
      <c r="T32" s="11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4" t="s">
        <v>40</v>
      </c>
      <c r="T33" s="11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5" t="s">
        <v>30</v>
      </c>
      <c r="S37" s="115"/>
      <c r="T37" s="115"/>
      <c r="U37" s="115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31</v>
      </c>
      <c r="S38" s="116"/>
      <c r="T38" s="116"/>
      <c r="U38" s="11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>
        <v>43160</v>
      </c>
      <c r="S39" s="119">
        <v>4586.3857499999995</v>
      </c>
      <c r="T39" s="120"/>
      <c r="U39" s="12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/>
      <c r="S40" s="122"/>
      <c r="T40" s="123"/>
      <c r="U40" s="12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  <c r="Q1" s="1"/>
      <c r="R1" s="136" t="s">
        <v>82</v>
      </c>
      <c r="S1" s="137"/>
      <c r="T1" s="137"/>
      <c r="U1" s="137"/>
      <c r="V1" s="137"/>
      <c r="W1" s="138"/>
    </row>
    <row r="2" spans="1:23" ht="15" thickBot="1">
      <c r="A2" s="139" t="s">
        <v>83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  <c r="Q2" s="1"/>
      <c r="R2" s="142" t="s">
        <v>84</v>
      </c>
      <c r="S2" s="143"/>
      <c r="T2" s="143"/>
      <c r="U2" s="143"/>
      <c r="V2" s="143"/>
      <c r="W2" s="14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5" t="s">
        <v>47</v>
      </c>
      <c r="V3" s="146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7">
        <v>0</v>
      </c>
      <c r="V4" s="148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10">
        <v>0</v>
      </c>
      <c r="V5" s="111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1">
        <v>0</v>
      </c>
      <c r="V6" s="132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1">
        <v>0</v>
      </c>
      <c r="V7" s="132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10">
        <v>1</v>
      </c>
      <c r="V8" s="111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10">
        <v>0</v>
      </c>
      <c r="V9" s="111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10">
        <v>0</v>
      </c>
      <c r="V10" s="111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10">
        <v>0</v>
      </c>
      <c r="V11" s="111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10">
        <v>0</v>
      </c>
      <c r="V12" s="111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10">
        <v>0</v>
      </c>
      <c r="V13" s="111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10">
        <v>0</v>
      </c>
      <c r="V14" s="111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10">
        <v>0</v>
      </c>
      <c r="V15" s="111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10">
        <v>0</v>
      </c>
      <c r="V16" s="111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10">
        <v>0</v>
      </c>
      <c r="V17" s="111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10">
        <v>0</v>
      </c>
      <c r="V18" s="111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10">
        <v>0</v>
      </c>
      <c r="V19" s="111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10">
        <v>0</v>
      </c>
      <c r="V20" s="111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10">
        <v>0</v>
      </c>
      <c r="V21" s="111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10">
        <v>0</v>
      </c>
      <c r="V22" s="111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10">
        <v>0</v>
      </c>
      <c r="V23" s="111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25"/>
      <c r="V24" s="12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27">
        <f>SUM(U4:U24)</f>
        <v>1</v>
      </c>
      <c r="V25" s="12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5" t="s">
        <v>33</v>
      </c>
      <c r="S28" s="115"/>
      <c r="T28" s="115"/>
      <c r="U28" s="11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>
        <v>43191</v>
      </c>
      <c r="S30" s="130">
        <v>36.88</v>
      </c>
      <c r="T30" s="130"/>
      <c r="U30" s="130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8"/>
      <c r="S31" s="130"/>
      <c r="T31" s="130"/>
      <c r="U31" s="130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2" t="s">
        <v>45</v>
      </c>
      <c r="T33" s="11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4" t="s">
        <v>40</v>
      </c>
      <c r="T34" s="11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30</v>
      </c>
      <c r="S38" s="115"/>
      <c r="T38" s="115"/>
      <c r="U38" s="115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 t="s">
        <v>31</v>
      </c>
      <c r="S39" s="116"/>
      <c r="T39" s="116"/>
      <c r="U39" s="116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>
        <v>43191</v>
      </c>
      <c r="S40" s="119">
        <v>6267.390409999999</v>
      </c>
      <c r="T40" s="120"/>
      <c r="U40" s="12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8"/>
      <c r="S41" s="122"/>
      <c r="T41" s="123"/>
      <c r="U41" s="12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5"/>
  <sheetViews>
    <sheetView zoomScalePageLayoutView="0" workbookViewId="0" topLeftCell="A1">
      <pane xSplit="1" ySplit="3" topLeftCell="F2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  <c r="Q1" s="1"/>
      <c r="R1" s="136" t="s">
        <v>86</v>
      </c>
      <c r="S1" s="137"/>
      <c r="T1" s="137"/>
      <c r="U1" s="137"/>
      <c r="V1" s="137"/>
      <c r="W1" s="138"/>
    </row>
    <row r="2" spans="1:23" ht="15" thickBot="1">
      <c r="A2" s="139" t="s">
        <v>90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  <c r="Q2" s="1"/>
      <c r="R2" s="142" t="s">
        <v>91</v>
      </c>
      <c r="S2" s="143"/>
      <c r="T2" s="143"/>
      <c r="U2" s="143"/>
      <c r="V2" s="143"/>
      <c r="W2" s="14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88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5" t="s">
        <v>47</v>
      </c>
      <c r="V3" s="146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7">
        <v>0</v>
      </c>
      <c r="V4" s="148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10">
        <v>0</v>
      </c>
      <c r="V5" s="111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1">
        <v>0</v>
      </c>
      <c r="V6" s="132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1">
        <v>0</v>
      </c>
      <c r="V7" s="132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10">
        <v>0</v>
      </c>
      <c r="V8" s="111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10">
        <v>0</v>
      </c>
      <c r="V9" s="111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10">
        <v>0</v>
      </c>
      <c r="V10" s="111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10">
        <v>0</v>
      </c>
      <c r="V11" s="111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10">
        <v>0</v>
      </c>
      <c r="V12" s="111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10">
        <v>0</v>
      </c>
      <c r="V13" s="111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10">
        <v>0</v>
      </c>
      <c r="V14" s="111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10">
        <v>0</v>
      </c>
      <c r="V15" s="111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10">
        <v>0</v>
      </c>
      <c r="V16" s="111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10">
        <v>1</v>
      </c>
      <c r="V17" s="111"/>
      <c r="W17" s="68">
        <f t="shared" si="3"/>
        <v>1</v>
      </c>
    </row>
    <row r="18" spans="1:23" ht="12.75">
      <c r="A18" s="10">
        <v>43182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10">
        <v>0</v>
      </c>
      <c r="V18" s="111"/>
      <c r="W18" s="68">
        <f t="shared" si="3"/>
        <v>434.4</v>
      </c>
    </row>
    <row r="19" spans="1:23" ht="12.75">
      <c r="A19" s="10">
        <v>43183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10">
        <v>0</v>
      </c>
      <c r="V19" s="111"/>
      <c r="W19" s="68">
        <f t="shared" si="3"/>
        <v>197.55</v>
      </c>
    </row>
    <row r="20" spans="1:23" ht="12.75">
      <c r="A20" s="10">
        <v>43184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10">
        <v>0</v>
      </c>
      <c r="V20" s="111"/>
      <c r="W20" s="68">
        <f t="shared" si="3"/>
        <v>0</v>
      </c>
    </row>
    <row r="21" spans="1:23" ht="12.75">
      <c r="A21" s="10">
        <v>43185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10">
        <v>0</v>
      </c>
      <c r="V21" s="111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25">
        <v>0</v>
      </c>
      <c r="V22" s="12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27">
        <f>SUM(U4:U22)</f>
        <v>1</v>
      </c>
      <c r="V23" s="12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15" t="s">
        <v>33</v>
      </c>
      <c r="S26" s="115"/>
      <c r="T26" s="115"/>
      <c r="U26" s="115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 t="s">
        <v>29</v>
      </c>
      <c r="S27" s="129"/>
      <c r="T27" s="129"/>
      <c r="U27" s="12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7">
        <v>43221</v>
      </c>
      <c r="S28" s="130">
        <v>164.44989</v>
      </c>
      <c r="T28" s="130"/>
      <c r="U28" s="130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/>
      <c r="S29" s="130"/>
      <c r="T29" s="130"/>
      <c r="U29" s="130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2" t="s">
        <v>45</v>
      </c>
      <c r="T31" s="11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4" t="s">
        <v>40</v>
      </c>
      <c r="T32" s="11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5" t="s">
        <v>30</v>
      </c>
      <c r="S36" s="115"/>
      <c r="T36" s="115"/>
      <c r="U36" s="115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31</v>
      </c>
      <c r="S37" s="116"/>
      <c r="T37" s="116"/>
      <c r="U37" s="116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>
        <v>43221</v>
      </c>
      <c r="S38" s="119">
        <v>6073.9423099999985</v>
      </c>
      <c r="T38" s="120"/>
      <c r="U38" s="12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/>
      <c r="S39" s="122"/>
      <c r="T39" s="123"/>
      <c r="U39" s="12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6" t="s">
        <v>92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7"/>
      <c r="M26" s="157"/>
      <c r="N26" s="157"/>
    </row>
    <row r="27" spans="1:16" ht="54" customHeight="1">
      <c r="A27" s="149" t="s">
        <v>32</v>
      </c>
      <c r="B27" s="158" t="s">
        <v>43</v>
      </c>
      <c r="C27" s="158"/>
      <c r="D27" s="151" t="s">
        <v>49</v>
      </c>
      <c r="E27" s="152"/>
      <c r="F27" s="153" t="s">
        <v>44</v>
      </c>
      <c r="G27" s="154"/>
      <c r="H27" s="155" t="s">
        <v>52</v>
      </c>
      <c r="I27" s="151"/>
      <c r="J27" s="166"/>
      <c r="K27" s="167"/>
      <c r="L27" s="163" t="s">
        <v>36</v>
      </c>
      <c r="M27" s="164"/>
      <c r="N27" s="165"/>
      <c r="O27" s="159" t="s">
        <v>93</v>
      </c>
      <c r="P27" s="160"/>
    </row>
    <row r="28" spans="1:16" ht="30.75" customHeight="1">
      <c r="A28" s="150"/>
      <c r="B28" s="44" t="s">
        <v>87</v>
      </c>
      <c r="C28" s="22" t="s">
        <v>23</v>
      </c>
      <c r="D28" s="44" t="str">
        <f>B28</f>
        <v>план на січень-квітень 2018р.</v>
      </c>
      <c r="E28" s="22" t="str">
        <f>C28</f>
        <v>факт</v>
      </c>
      <c r="F28" s="43" t="str">
        <f>B28</f>
        <v>план на січень-квітень 2018р.</v>
      </c>
      <c r="G28" s="58" t="str">
        <f>C28</f>
        <v>факт</v>
      </c>
      <c r="H28" s="44" t="str">
        <f>B28</f>
        <v>план на січень-квітень 2018р.</v>
      </c>
      <c r="I28" s="22" t="str">
        <f>C28</f>
        <v>факт</v>
      </c>
      <c r="J28" s="43"/>
      <c r="K28" s="58"/>
      <c r="L28" s="41" t="str">
        <f>D28</f>
        <v>план на січень-квітень 2018р.</v>
      </c>
      <c r="M28" s="22" t="str">
        <f>C28</f>
        <v>факт</v>
      </c>
      <c r="N28" s="42" t="s">
        <v>24</v>
      </c>
      <c r="O28" s="154"/>
      <c r="P28" s="151"/>
    </row>
    <row r="29" spans="1:16" ht="23.25" customHeight="1" thickBot="1">
      <c r="A29" s="40">
        <f>квітень!S38</f>
        <v>6073.9423099999985</v>
      </c>
      <c r="B29" s="45">
        <v>3015</v>
      </c>
      <c r="C29" s="45">
        <v>1461.36</v>
      </c>
      <c r="D29" s="45">
        <v>806.429</v>
      </c>
      <c r="E29" s="45">
        <v>1570.86</v>
      </c>
      <c r="F29" s="45">
        <v>8000</v>
      </c>
      <c r="G29" s="45">
        <v>1748.37</v>
      </c>
      <c r="H29" s="45">
        <v>8</v>
      </c>
      <c r="I29" s="45">
        <v>4</v>
      </c>
      <c r="J29" s="45"/>
      <c r="K29" s="45"/>
      <c r="L29" s="59">
        <f>H29+F29+D29+J29+B29</f>
        <v>11829.429</v>
      </c>
      <c r="M29" s="46">
        <f>C29+E29+G29+I29</f>
        <v>4784.59</v>
      </c>
      <c r="N29" s="47">
        <f>M29-L29</f>
        <v>-7044.839</v>
      </c>
      <c r="O29" s="161">
        <f>квітень!S28</f>
        <v>164.44989</v>
      </c>
      <c r="P29" s="16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8"/>
      <c r="P30" s="15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270651.14</v>
      </c>
      <c r="C48" s="28">
        <v>298354.07</v>
      </c>
      <c r="F48" s="1" t="s">
        <v>22</v>
      </c>
      <c r="G48" s="6"/>
      <c r="H48" s="16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58381.48</v>
      </c>
      <c r="C49" s="28">
        <v>58331.52</v>
      </c>
      <c r="G49" s="6"/>
      <c r="H49" s="16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89156.76</v>
      </c>
      <c r="C50" s="28">
        <v>91314.54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11236.5</v>
      </c>
      <c r="C51" s="28">
        <v>12567.11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44990</v>
      </c>
      <c r="C52" s="28">
        <v>37075.22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2064.14</v>
      </c>
      <c r="C53" s="28">
        <v>2279.83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1000.08</v>
      </c>
      <c r="C54" s="28">
        <v>2237.17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11746.259999999967</v>
      </c>
      <c r="C55" s="12">
        <v>12683.949999999983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489226.36</v>
      </c>
      <c r="C56" s="9">
        <v>514843.41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3015</v>
      </c>
      <c r="C58" s="9">
        <f>C29</f>
        <v>1461.36</v>
      </c>
    </row>
    <row r="59" spans="1:3" ht="25.5">
      <c r="A59" s="76" t="s">
        <v>54</v>
      </c>
      <c r="B59" s="9">
        <f>D29</f>
        <v>806.429</v>
      </c>
      <c r="C59" s="9">
        <f>E29</f>
        <v>1570.86</v>
      </c>
    </row>
    <row r="60" spans="1:3" ht="12.75">
      <c r="A60" s="76" t="s">
        <v>55</v>
      </c>
      <c r="B60" s="9">
        <f>F29</f>
        <v>8000</v>
      </c>
      <c r="C60" s="9">
        <f>G29</f>
        <v>1748.37</v>
      </c>
    </row>
    <row r="61" spans="1:3" ht="25.5">
      <c r="A61" s="76" t="s">
        <v>56</v>
      </c>
      <c r="B61" s="9">
        <f>H29</f>
        <v>8</v>
      </c>
      <c r="C61" s="9">
        <f>I29</f>
        <v>4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5" sqref="G3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79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-9400</v>
      </c>
      <c r="N7" s="31">
        <f>SUM(B8:M16)</f>
        <v>0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 t="s">
        <v>68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144712.993</v>
      </c>
      <c r="N17" s="32">
        <f t="shared" si="1"/>
        <v>1627917.7</v>
      </c>
      <c r="O17" s="15"/>
    </row>
    <row r="20" spans="1:15" ht="12" hidden="1">
      <c r="A20" t="s">
        <v>89</v>
      </c>
      <c r="B20" s="109">
        <v>115278.5</v>
      </c>
      <c r="C20" s="109">
        <v>133563.94</v>
      </c>
      <c r="D20" s="109">
        <v>129778.34</v>
      </c>
      <c r="E20" s="15">
        <f>130095.8</f>
        <v>130095.8</v>
      </c>
      <c r="F20" s="15">
        <v>130131.66</v>
      </c>
      <c r="G20" s="15">
        <v>128156.4</v>
      </c>
      <c r="H20" s="15">
        <v>146580.57</v>
      </c>
      <c r="I20" s="88">
        <v>146635.57</v>
      </c>
      <c r="J20" s="88">
        <v>129037.4</v>
      </c>
      <c r="K20" s="88">
        <v>145262.8</v>
      </c>
      <c r="L20" s="88">
        <f>155108.95-6425.2</f>
        <v>148683.75</v>
      </c>
      <c r="M20" s="88">
        <v>144712.993</v>
      </c>
      <c r="N20" s="15">
        <f>SUM(B20:M20)</f>
        <v>1627917.723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M21">D20-D17</f>
        <v>6386.440000000002</v>
      </c>
      <c r="E21" s="15">
        <f t="shared" si="3"/>
        <v>0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-6425.200000000012</v>
      </c>
      <c r="M21" s="15">
        <f t="shared" si="3"/>
        <v>0</v>
      </c>
      <c r="N21" s="15">
        <f>SUM(B21:M21)</f>
        <v>0.022999999986495823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2018-05-02T08:40:15Z</dcterms:modified>
  <cp:category/>
  <cp:version/>
  <cp:contentType/>
  <cp:contentStatus/>
</cp:coreProperties>
</file>